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ELTA-LN\Projectdata\Media Perspectives\Programmasignalering\Calculator\"/>
    </mc:Choice>
  </mc:AlternateContent>
  <xr:revisionPtr revIDLastSave="0" documentId="13_ncr:1_{B4447B91-FF5A-4B06-9535-4D0D895DFAA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alculation" sheetId="1" r:id="rId1"/>
    <sheet name="Data" sheetId="2" r:id="rId2"/>
  </sheets>
  <definedNames>
    <definedName name="_xlnm.Print_Area" localSheetId="0">Calculation!$B$2:$R$49</definedName>
    <definedName name="_xlnm.Print_Area" localSheetId="1">Data!$B$2:$AA$58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0" i="2" l="1"/>
  <c r="M40" i="2"/>
  <c r="N40" i="2"/>
  <c r="O40" i="2"/>
  <c r="P40" i="2"/>
  <c r="Q40" i="2"/>
  <c r="R40" i="2"/>
  <c r="S40" i="2"/>
  <c r="T40" i="2"/>
  <c r="U40" i="2"/>
  <c r="V40" i="2"/>
  <c r="W40" i="2"/>
  <c r="L40" i="2"/>
  <c r="G30" i="2"/>
  <c r="F30" i="2"/>
  <c r="N27" i="1" l="1"/>
  <c r="N26" i="1"/>
  <c r="X50" i="2"/>
  <c r="X51" i="2" s="1"/>
  <c r="M38" i="1" s="1"/>
  <c r="G50" i="2"/>
  <c r="F38" i="1" s="1"/>
  <c r="H38" i="1" s="1"/>
  <c r="F50" i="2"/>
  <c r="F28" i="1" s="1"/>
  <c r="H28" i="1" s="1"/>
  <c r="O50" i="2"/>
  <c r="O51" i="2" s="1"/>
  <c r="M27" i="1" s="1"/>
  <c r="N50" i="2"/>
  <c r="N51" i="2" s="1"/>
  <c r="M26" i="1" s="1"/>
  <c r="W50" i="2"/>
  <c r="W51" i="2" s="1"/>
  <c r="M35" i="1" s="1"/>
  <c r="V50" i="2"/>
  <c r="V51" i="2" s="1"/>
  <c r="M34" i="1" s="1"/>
  <c r="U50" i="2"/>
  <c r="U51" i="2" s="1"/>
  <c r="M33" i="1" s="1"/>
  <c r="T50" i="2"/>
  <c r="T51" i="2" s="1"/>
  <c r="M32" i="1" s="1"/>
  <c r="S50" i="2"/>
  <c r="S51" i="2" s="1"/>
  <c r="M31" i="1" s="1"/>
  <c r="R50" i="2"/>
  <c r="R51" i="2" s="1"/>
  <c r="M30" i="1" s="1"/>
  <c r="Q50" i="2"/>
  <c r="Q51" i="2" s="1"/>
  <c r="M29" i="1" s="1"/>
  <c r="P50" i="2"/>
  <c r="P51" i="2" s="1"/>
  <c r="M28" i="1" s="1"/>
  <c r="M50" i="2"/>
  <c r="M51" i="2" s="1"/>
  <c r="M25" i="1" s="1"/>
  <c r="L50" i="2"/>
  <c r="L51" i="2" s="1"/>
  <c r="M24" i="1" s="1"/>
  <c r="O26" i="1" l="1"/>
  <c r="F35" i="1"/>
  <c r="H35" i="1" s="1"/>
  <c r="F31" i="1"/>
  <c r="H31" i="1" s="1"/>
  <c r="F27" i="1"/>
  <c r="H27" i="1" s="1"/>
  <c r="M36" i="1"/>
  <c r="F24" i="1"/>
  <c r="H24" i="1" s="1"/>
  <c r="F34" i="1"/>
  <c r="H34" i="1" s="1"/>
  <c r="F30" i="1"/>
  <c r="H30" i="1" s="1"/>
  <c r="F26" i="1"/>
  <c r="H26" i="1" s="1"/>
  <c r="M37" i="1"/>
  <c r="F37" i="1"/>
  <c r="H37" i="1" s="1"/>
  <c r="F33" i="1"/>
  <c r="H33" i="1" s="1"/>
  <c r="F29" i="1"/>
  <c r="H29" i="1" s="1"/>
  <c r="F25" i="1"/>
  <c r="H25" i="1" s="1"/>
  <c r="F36" i="1"/>
  <c r="H36" i="1" s="1"/>
  <c r="F32" i="1"/>
  <c r="H32" i="1" s="1"/>
  <c r="O27" i="1"/>
  <c r="N37" i="1"/>
  <c r="N35" i="1"/>
  <c r="O35" i="1"/>
  <c r="N33" i="1"/>
  <c r="N29" i="1"/>
  <c r="O29" i="1" s="1"/>
  <c r="N25" i="1"/>
  <c r="O25" i="1" s="1"/>
  <c r="O37" i="1" l="1"/>
  <c r="O33" i="1"/>
  <c r="N28" i="1" l="1"/>
  <c r="O28" i="1" s="1"/>
  <c r="N30" i="1"/>
  <c r="O30" i="1" s="1"/>
  <c r="N31" i="1"/>
  <c r="O31" i="1" s="1"/>
  <c r="N32" i="1"/>
  <c r="O32" i="1" s="1"/>
  <c r="N34" i="1"/>
  <c r="O34" i="1" s="1"/>
  <c r="N36" i="1"/>
  <c r="O36" i="1" s="1"/>
  <c r="N38" i="1"/>
  <c r="O38" i="1" s="1"/>
  <c r="N24" i="1"/>
  <c r="G40" i="1"/>
  <c r="N40" i="1" l="1"/>
  <c r="O24" i="1"/>
  <c r="O40" i="1" s="1"/>
  <c r="O41" i="1" s="1"/>
  <c r="H40" i="1" l="1"/>
  <c r="H41" i="1" l="1"/>
  <c r="H42" i="1"/>
</calcChain>
</file>

<file path=xl/sharedStrings.xml><?xml version="1.0" encoding="utf-8"?>
<sst xmlns="http://schemas.openxmlformats.org/spreadsheetml/2006/main" count="116" uniqueCount="75">
  <si>
    <t>Bytes</t>
  </si>
  <si>
    <t>Number</t>
  </si>
  <si>
    <t>Total bytes</t>
  </si>
  <si>
    <t>TS packet header</t>
  </si>
  <si>
    <t>Timestamp()</t>
  </si>
  <si>
    <t>Content</t>
  </si>
  <si>
    <t>Total</t>
  </si>
  <si>
    <t>CT-ID</t>
  </si>
  <si>
    <t>POE</t>
  </si>
  <si>
    <t>POS</t>
  </si>
  <si>
    <t>bytes</t>
  </si>
  <si>
    <t>Program Start</t>
  </si>
  <si>
    <t>Program End</t>
  </si>
  <si>
    <t>Chapter Start</t>
  </si>
  <si>
    <t>Chapter End</t>
  </si>
  <si>
    <t>Break Start</t>
  </si>
  <si>
    <t>Break End</t>
  </si>
  <si>
    <t>Ad Start</t>
  </si>
  <si>
    <t>Ad End</t>
  </si>
  <si>
    <t>Provider Placement Opportunity Start</t>
  </si>
  <si>
    <t>Distributor Placement Opportunity Start</t>
  </si>
  <si>
    <t>Provider Placement Opportunity End</t>
  </si>
  <si>
    <t>Distributor Placement Opportunity End</t>
  </si>
  <si>
    <t>Content Identification</t>
  </si>
  <si>
    <t>segmentation_event_id</t>
  </si>
  <si>
    <t>segmentation_event_cancel_indicator</t>
  </si>
  <si>
    <t>duration</t>
  </si>
  <si>
    <t>segmentation_upid_type</t>
  </si>
  <si>
    <t>segmentation_upid_length</t>
  </si>
  <si>
    <t>segmentation_upid</t>
  </si>
  <si>
    <t>segmentation_type_id</t>
  </si>
  <si>
    <t>segment_num</t>
  </si>
  <si>
    <t>segments_expected</t>
  </si>
  <si>
    <t>duration_extension_frames</t>
  </si>
  <si>
    <t>delivery_not_restricted_flag</t>
  </si>
  <si>
    <t>web_delivery_allowed_flag</t>
  </si>
  <si>
    <t>no_regional_blackout_flag</t>
  </si>
  <si>
    <t>archive_allowed_flag</t>
  </si>
  <si>
    <t>device_restrictions</t>
  </si>
  <si>
    <t>insert_sub_segment_info</t>
  </si>
  <si>
    <t>sub_segment_num</t>
  </si>
  <si>
    <t>sub_segments_expected</t>
  </si>
  <si>
    <t>splice_descriptor_tag</t>
  </si>
  <si>
    <t>descriptor_length</t>
  </si>
  <si>
    <t>identifier</t>
  </si>
  <si>
    <t>reserved</t>
  </si>
  <si>
    <t>program_segmentation_flag</t>
  </si>
  <si>
    <t>segmentation_duration_flag</t>
  </si>
  <si>
    <t>segmentation_duration</t>
  </si>
  <si>
    <t>Total bits</t>
  </si>
  <si>
    <t>PS</t>
  </si>
  <si>
    <t>PE</t>
  </si>
  <si>
    <t>CS</t>
  </si>
  <si>
    <t>CE</t>
  </si>
  <si>
    <t>BS</t>
  </si>
  <si>
    <t>BE</t>
  </si>
  <si>
    <t>AS</t>
  </si>
  <si>
    <t>AE</t>
  </si>
  <si>
    <t>PB</t>
  </si>
  <si>
    <t>PR</t>
  </si>
  <si>
    <t>Program Breakaway</t>
  </si>
  <si>
    <t>Program Resumption</t>
  </si>
  <si>
    <t>START/END</t>
  </si>
  <si>
    <t>Required number of VANC packets</t>
  </si>
  <si>
    <t>Required number of MPEG TS packets</t>
  </si>
  <si>
    <t>Syntax</t>
  </si>
  <si>
    <t>Time_signal_request_data()</t>
  </si>
  <si>
    <t>Multiple_operation_message()</t>
  </si>
  <si>
    <t>Time_signal() with time specified</t>
  </si>
  <si>
    <t>VANC packet overflow</t>
  </si>
  <si>
    <t>opID</t>
  </si>
  <si>
    <t>data_length</t>
  </si>
  <si>
    <t>Splice_info_section() without encryption</t>
  </si>
  <si>
    <t>Enter the size of the UPID</t>
  </si>
  <si>
    <t>Enter the size of the Content Identification payload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</si>
</sst>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3C3C46"/>
      </left>
      <right/>
      <top style="medium">
        <color rgb="FF3C3C46"/>
      </top>
      <bottom/>
      <diagonal/>
    </border>
    <border>
      <left/>
      <right/>
      <top style="medium">
        <color rgb="FF3C3C46"/>
      </top>
      <bottom/>
      <diagonal/>
    </border>
    <border>
      <left/>
      <right style="medium">
        <color rgb="FF3C3C46"/>
      </right>
      <top style="medium">
        <color rgb="FF3C3C46"/>
      </top>
      <bottom/>
      <diagonal/>
    </border>
    <border>
      <left style="medium">
        <color rgb="FF3C3C46"/>
      </left>
      <right/>
      <top/>
      <bottom/>
      <diagonal/>
    </border>
    <border>
      <left/>
      <right style="medium">
        <color rgb="FF3C3C46"/>
      </right>
      <top/>
      <bottom/>
      <diagonal/>
    </border>
    <border>
      <left style="medium">
        <color rgb="FF3C3C46"/>
      </left>
      <right/>
      <top/>
      <bottom style="thin">
        <color indexed="64"/>
      </bottom>
      <diagonal/>
    </border>
    <border>
      <left/>
      <right style="medium">
        <color rgb="FF3C3C46"/>
      </right>
      <top/>
      <bottom style="thin">
        <color indexed="64"/>
      </bottom>
      <diagonal/>
    </border>
    <border>
      <left style="medium">
        <color rgb="FF3C3C46"/>
      </left>
      <right/>
      <top/>
      <bottom style="medium">
        <color rgb="FF3C3C46"/>
      </bottom>
      <diagonal/>
    </border>
    <border>
      <left/>
      <right/>
      <top/>
      <bottom style="medium">
        <color rgb="FF3C3C46"/>
      </bottom>
      <diagonal/>
    </border>
    <border>
      <left/>
      <right style="medium">
        <color rgb="FF3C3C46"/>
      </right>
      <top/>
      <bottom style="medium">
        <color rgb="FF3C3C46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3" borderId="2" xfId="0" applyFont="1" applyFill="1" applyBorder="1"/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4" xfId="0" applyFont="1" applyFill="1" applyBorder="1"/>
    <xf numFmtId="0" fontId="5" fillId="2" borderId="5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/>
    <xf numFmtId="0" fontId="5" fillId="3" borderId="5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/>
    <xf numFmtId="0" fontId="5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6" xfId="0" applyFont="1" applyFill="1" applyBorder="1"/>
    <xf numFmtId="0" fontId="9" fillId="0" borderId="0" xfId="0" applyFont="1"/>
    <xf numFmtId="0" fontId="9" fillId="3" borderId="5" xfId="0" applyFont="1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C3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ediaperspectives.nl/publicationdoc/event-triggers-in-television-broadcasting/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hyperlink" Target="https://mediaperspectives.nl/publicationdoc/event-triggers-in-television-broadcasting/" TargetMode="External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4</xdr:col>
      <xdr:colOff>2809876</xdr:colOff>
      <xdr:row>48</xdr:row>
      <xdr:rowOff>18065</xdr:rowOff>
    </xdr:to>
    <xdr:pic>
      <xdr:nvPicPr>
        <xdr:cNvPr id="8" name="Afbeelding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BB92A2-934C-43BD-8F64-488F1980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8277225"/>
          <a:ext cx="3048000" cy="780065"/>
        </a:xfrm>
        <a:prstGeom prst="rect">
          <a:avLst/>
        </a:prstGeom>
      </xdr:spPr>
    </xdr:pic>
    <xdr:clientData/>
  </xdr:twoCellAnchor>
  <xdr:twoCellAnchor editAs="oneCell">
    <xdr:from>
      <xdr:col>3</xdr:col>
      <xdr:colOff>66804</xdr:colOff>
      <xdr:row>11</xdr:row>
      <xdr:rowOff>71115</xdr:rowOff>
    </xdr:from>
    <xdr:to>
      <xdr:col>4</xdr:col>
      <xdr:colOff>3030939</xdr:colOff>
      <xdr:row>14</xdr:row>
      <xdr:rowOff>146210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FB191743-C7E8-4997-9CA7-1EFDB63F9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169" y="2173942"/>
          <a:ext cx="3205924" cy="650258"/>
        </a:xfrm>
        <a:prstGeom prst="rect">
          <a:avLst/>
        </a:prstGeom>
      </xdr:spPr>
    </xdr:pic>
    <xdr:clientData/>
  </xdr:twoCellAnchor>
  <xdr:twoCellAnchor editAs="oneCell">
    <xdr:from>
      <xdr:col>10</xdr:col>
      <xdr:colOff>67242</xdr:colOff>
      <xdr:row>11</xdr:row>
      <xdr:rowOff>67232</xdr:rowOff>
    </xdr:from>
    <xdr:to>
      <xdr:col>12</xdr:col>
      <xdr:colOff>19255</xdr:colOff>
      <xdr:row>14</xdr:row>
      <xdr:rowOff>139889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28047030-75C3-482F-BDE1-C778FC60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1124" y="2173938"/>
          <a:ext cx="3033632" cy="641355"/>
        </a:xfrm>
        <a:prstGeom prst="rect">
          <a:avLst/>
        </a:prstGeom>
      </xdr:spPr>
    </xdr:pic>
    <xdr:clientData/>
  </xdr:twoCellAnchor>
  <xdr:twoCellAnchor editAs="oneCell">
    <xdr:from>
      <xdr:col>3</xdr:col>
      <xdr:colOff>2070</xdr:colOff>
      <xdr:row>2</xdr:row>
      <xdr:rowOff>190499</xdr:rowOff>
    </xdr:from>
    <xdr:to>
      <xdr:col>16</xdr:col>
      <xdr:colOff>0</xdr:colOff>
      <xdr:row>9</xdr:row>
      <xdr:rowOff>108054</xdr:rowOff>
    </xdr:to>
    <xdr:pic>
      <xdr:nvPicPr>
        <xdr:cNvPr id="17" name="Afbeelding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7836EF-F8B8-4546-86D7-5685304D67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"/>
        <a:stretch/>
      </xdr:blipFill>
      <xdr:spPr>
        <a:xfrm>
          <a:off x="722657" y="571499"/>
          <a:ext cx="11692973" cy="1251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53</xdr:row>
      <xdr:rowOff>0</xdr:rowOff>
    </xdr:from>
    <xdr:to>
      <xdr:col>4</xdr:col>
      <xdr:colOff>2809875</xdr:colOff>
      <xdr:row>57</xdr:row>
      <xdr:rowOff>18065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9C172-A8DB-4BE9-9015-0DFF17AFF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9705975"/>
          <a:ext cx="3048000" cy="780065"/>
        </a:xfrm>
        <a:prstGeom prst="rect">
          <a:avLst/>
        </a:prstGeom>
      </xdr:spPr>
    </xdr:pic>
    <xdr:clientData/>
  </xdr:twoCellAnchor>
  <xdr:twoCellAnchor editAs="oneCell">
    <xdr:from>
      <xdr:col>3</xdr:col>
      <xdr:colOff>6569</xdr:colOff>
      <xdr:row>3</xdr:row>
      <xdr:rowOff>0</xdr:rowOff>
    </xdr:from>
    <xdr:to>
      <xdr:col>25</xdr:col>
      <xdr:colOff>0</xdr:colOff>
      <xdr:row>11</xdr:row>
      <xdr:rowOff>39775</xdr:rowOff>
    </xdr:to>
    <xdr:pic>
      <xdr:nvPicPr>
        <xdr:cNvPr id="6" name="Afbeelding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29E95-49A1-4855-AAE2-AE1DD3DBB9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"/>
        <a:stretch/>
      </xdr:blipFill>
      <xdr:spPr>
        <a:xfrm>
          <a:off x="727156" y="596348"/>
          <a:ext cx="14496279" cy="1563775"/>
        </a:xfrm>
        <a:prstGeom prst="rect">
          <a:avLst/>
        </a:prstGeom>
      </xdr:spPr>
    </xdr:pic>
    <xdr:clientData/>
  </xdr:twoCellAnchor>
  <xdr:twoCellAnchor editAs="oneCell">
    <xdr:from>
      <xdr:col>3</xdr:col>
      <xdr:colOff>65943</xdr:colOff>
      <xdr:row>13</xdr:row>
      <xdr:rowOff>65938</xdr:rowOff>
    </xdr:from>
    <xdr:to>
      <xdr:col>5</xdr:col>
      <xdr:colOff>453879</xdr:colOff>
      <xdr:row>16</xdr:row>
      <xdr:rowOff>135793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B66EA55-69D6-499E-B65B-BD607DDAA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308" y="2542438"/>
          <a:ext cx="3479898" cy="641355"/>
        </a:xfrm>
        <a:prstGeom prst="rect">
          <a:avLst/>
        </a:prstGeom>
      </xdr:spPr>
    </xdr:pic>
    <xdr:clientData/>
  </xdr:twoCellAnchor>
  <xdr:twoCellAnchor editAs="oneCell">
    <xdr:from>
      <xdr:col>9</xdr:col>
      <xdr:colOff>65932</xdr:colOff>
      <xdr:row>13</xdr:row>
      <xdr:rowOff>65941</xdr:rowOff>
    </xdr:from>
    <xdr:to>
      <xdr:col>11</xdr:col>
      <xdr:colOff>34428</xdr:colOff>
      <xdr:row>16</xdr:row>
      <xdr:rowOff>138234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08846E5-EEA6-4F51-8CA7-6E1A85521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144" y="2542441"/>
          <a:ext cx="3060457" cy="643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D11:P43"/>
  <sheetViews>
    <sheetView showGridLines="0" showRowColHeaders="0" tabSelected="1" view="pageBreakPreview" zoomScale="80" zoomScaleNormal="100" zoomScaleSheetLayoutView="80" workbookViewId="0">
      <selection activeCell="F16" sqref="F16"/>
    </sheetView>
  </sheetViews>
  <sheetFormatPr defaultColWidth="9.140625" defaultRowHeight="15" x14ac:dyDescent="0.25"/>
  <cols>
    <col min="1" max="4" width="3.5703125" style="2" customWidth="1"/>
    <col min="5" max="5" width="52.28515625" style="2" bestFit="1" customWidth="1"/>
    <col min="6" max="6" width="12" style="3" bestFit="1" customWidth="1"/>
    <col min="7" max="7" width="9.7109375" style="3" customWidth="1"/>
    <col min="8" max="8" width="10.85546875" style="3" bestFit="1" customWidth="1"/>
    <col min="9" max="11" width="3.5703125" style="2" customWidth="1"/>
    <col min="12" max="12" width="42.7109375" style="2" customWidth="1"/>
    <col min="13" max="13" width="9.140625" style="3"/>
    <col min="14" max="14" width="9.7109375" style="3" customWidth="1"/>
    <col min="15" max="15" width="10.85546875" style="3" bestFit="1" customWidth="1"/>
    <col min="16" max="16" width="3.7109375" style="2" customWidth="1"/>
    <col min="17" max="18" width="3.5703125" style="2" customWidth="1"/>
    <col min="19" max="16384" width="9.140625" style="2"/>
  </cols>
  <sheetData>
    <row r="11" spans="4:16" ht="22.5" customHeight="1" thickBot="1" x14ac:dyDescent="0.3"/>
    <row r="12" spans="4:16" x14ac:dyDescent="0.25">
      <c r="D12" s="14"/>
      <c r="E12" s="15"/>
      <c r="F12" s="16"/>
      <c r="G12" s="16"/>
      <c r="H12" s="16"/>
      <c r="I12" s="17"/>
      <c r="K12" s="22"/>
      <c r="L12" s="23"/>
      <c r="M12" s="24"/>
      <c r="N12" s="24"/>
      <c r="O12" s="24"/>
      <c r="P12" s="25"/>
    </row>
    <row r="13" spans="4:16" x14ac:dyDescent="0.25">
      <c r="D13" s="18"/>
      <c r="E13" s="4"/>
      <c r="F13" s="5"/>
      <c r="G13" s="5"/>
      <c r="H13" s="5"/>
      <c r="I13" s="19"/>
      <c r="K13" s="26"/>
      <c r="L13" s="6"/>
      <c r="M13" s="7"/>
      <c r="N13" s="7"/>
      <c r="O13" s="7"/>
      <c r="P13" s="27"/>
    </row>
    <row r="14" spans="4:16" x14ac:dyDescent="0.25">
      <c r="D14" s="18"/>
      <c r="E14" s="4"/>
      <c r="F14" s="5"/>
      <c r="G14" s="5"/>
      <c r="H14" s="5"/>
      <c r="I14" s="19"/>
      <c r="K14" s="26"/>
      <c r="L14" s="6"/>
      <c r="M14" s="7"/>
      <c r="N14" s="7"/>
      <c r="O14" s="7"/>
      <c r="P14" s="27"/>
    </row>
    <row r="15" spans="4:16" x14ac:dyDescent="0.25">
      <c r="D15" s="18"/>
      <c r="E15" s="4"/>
      <c r="F15" s="5"/>
      <c r="G15" s="5"/>
      <c r="H15" s="5"/>
      <c r="I15" s="19"/>
      <c r="K15" s="26"/>
      <c r="L15" s="6"/>
      <c r="M15" s="7"/>
      <c r="N15" s="7"/>
      <c r="O15" s="7"/>
      <c r="P15" s="27"/>
    </row>
    <row r="16" spans="4:16" ht="15.75" x14ac:dyDescent="0.25">
      <c r="D16" s="18"/>
      <c r="E16" s="72" t="s">
        <v>73</v>
      </c>
      <c r="F16" s="70">
        <v>8</v>
      </c>
      <c r="G16" s="71" t="s">
        <v>10</v>
      </c>
      <c r="H16" s="5"/>
      <c r="I16" s="19"/>
      <c r="K16" s="26"/>
      <c r="L16" s="6"/>
      <c r="M16" s="7"/>
      <c r="N16" s="7"/>
      <c r="O16" s="7"/>
      <c r="P16" s="27"/>
    </row>
    <row r="17" spans="4:16" ht="15.75" x14ac:dyDescent="0.25">
      <c r="D17" s="18"/>
      <c r="E17" s="72" t="s">
        <v>74</v>
      </c>
      <c r="F17" s="70">
        <v>27</v>
      </c>
      <c r="G17" s="71" t="s">
        <v>10</v>
      </c>
      <c r="H17" s="5"/>
      <c r="I17" s="19"/>
      <c r="K17" s="26"/>
      <c r="L17" s="6"/>
      <c r="M17" s="7"/>
      <c r="N17" s="7"/>
      <c r="O17" s="7"/>
      <c r="P17" s="27"/>
    </row>
    <row r="18" spans="4:16" x14ac:dyDescent="0.25">
      <c r="D18" s="18"/>
      <c r="E18" s="4"/>
      <c r="F18" s="5"/>
      <c r="G18" s="5"/>
      <c r="H18" s="5"/>
      <c r="I18" s="19"/>
      <c r="K18" s="26"/>
      <c r="L18" s="6"/>
      <c r="M18" s="7"/>
      <c r="N18" s="7"/>
      <c r="O18" s="7"/>
      <c r="P18" s="27"/>
    </row>
    <row r="19" spans="4:16" ht="16.5" thickBot="1" x14ac:dyDescent="0.3">
      <c r="D19" s="18"/>
      <c r="E19" s="76" t="s">
        <v>5</v>
      </c>
      <c r="F19" s="77" t="s">
        <v>0</v>
      </c>
      <c r="G19" s="77" t="s">
        <v>1</v>
      </c>
      <c r="H19" s="77" t="s">
        <v>2</v>
      </c>
      <c r="I19" s="19"/>
      <c r="K19" s="26"/>
      <c r="L19" s="78" t="s">
        <v>5</v>
      </c>
      <c r="M19" s="79" t="s">
        <v>0</v>
      </c>
      <c r="N19" s="79" t="s">
        <v>1</v>
      </c>
      <c r="O19" s="79" t="s">
        <v>2</v>
      </c>
      <c r="P19" s="27"/>
    </row>
    <row r="20" spans="4:16" x14ac:dyDescent="0.25">
      <c r="D20" s="18"/>
      <c r="E20" s="4" t="s">
        <v>67</v>
      </c>
      <c r="F20" s="5"/>
      <c r="G20" s="5"/>
      <c r="H20" s="5">
        <v>11</v>
      </c>
      <c r="I20" s="19"/>
      <c r="K20" s="26"/>
      <c r="L20" s="6" t="s">
        <v>3</v>
      </c>
      <c r="M20" s="7"/>
      <c r="N20" s="7"/>
      <c r="O20" s="7">
        <v>4</v>
      </c>
      <c r="P20" s="27"/>
    </row>
    <row r="21" spans="4:16" x14ac:dyDescent="0.25">
      <c r="D21" s="18"/>
      <c r="E21" s="9" t="s">
        <v>4</v>
      </c>
      <c r="F21" s="5"/>
      <c r="G21" s="5"/>
      <c r="H21" s="5">
        <v>5</v>
      </c>
      <c r="I21" s="19"/>
      <c r="K21" s="26"/>
      <c r="L21" s="10" t="s">
        <v>72</v>
      </c>
      <c r="M21" s="7"/>
      <c r="N21" s="7"/>
      <c r="O21" s="7">
        <v>21</v>
      </c>
      <c r="P21" s="27"/>
    </row>
    <row r="22" spans="4:16" x14ac:dyDescent="0.25">
      <c r="D22" s="18"/>
      <c r="E22" s="4" t="s">
        <v>66</v>
      </c>
      <c r="F22" s="5"/>
      <c r="G22" s="5"/>
      <c r="H22" s="5">
        <v>6</v>
      </c>
      <c r="I22" s="19"/>
      <c r="K22" s="26"/>
      <c r="L22" s="6" t="s">
        <v>68</v>
      </c>
      <c r="M22" s="7"/>
      <c r="N22" s="7"/>
      <c r="O22" s="7">
        <v>5</v>
      </c>
      <c r="P22" s="27"/>
    </row>
    <row r="23" spans="4:16" x14ac:dyDescent="0.25">
      <c r="D23" s="18"/>
      <c r="E23" s="4"/>
      <c r="F23" s="5"/>
      <c r="G23" s="5"/>
      <c r="H23" s="5"/>
      <c r="I23" s="19"/>
      <c r="K23" s="26"/>
      <c r="L23" s="6"/>
      <c r="M23" s="7"/>
      <c r="N23" s="7"/>
      <c r="O23" s="7"/>
      <c r="P23" s="27"/>
    </row>
    <row r="24" spans="4:16" x14ac:dyDescent="0.25">
      <c r="D24" s="18"/>
      <c r="E24" s="4" t="s">
        <v>11</v>
      </c>
      <c r="F24" s="5">
        <f>Data!$F$50</f>
        <v>33</v>
      </c>
      <c r="G24" s="8">
        <v>1</v>
      </c>
      <c r="H24" s="5">
        <f>F24*ABS(G24)</f>
        <v>33</v>
      </c>
      <c r="I24" s="19"/>
      <c r="K24" s="26"/>
      <c r="L24" s="6" t="s">
        <v>11</v>
      </c>
      <c r="M24" s="7">
        <f>Data!L$51</f>
        <v>30</v>
      </c>
      <c r="N24" s="7">
        <f t="shared" ref="N24:N38" si="0">G24</f>
        <v>1</v>
      </c>
      <c r="O24" s="7">
        <f t="shared" ref="O24:O38" si="1">M24*N24</f>
        <v>30</v>
      </c>
      <c r="P24" s="27"/>
    </row>
    <row r="25" spans="4:16" x14ac:dyDescent="0.25">
      <c r="D25" s="18"/>
      <c r="E25" s="4" t="s">
        <v>12</v>
      </c>
      <c r="F25" s="5">
        <f>Data!$F$50</f>
        <v>33</v>
      </c>
      <c r="G25" s="8">
        <v>1</v>
      </c>
      <c r="H25" s="5">
        <f t="shared" ref="H25:H38" si="2">F25*ABS(G25)</f>
        <v>33</v>
      </c>
      <c r="I25" s="19"/>
      <c r="K25" s="26"/>
      <c r="L25" s="6" t="s">
        <v>12</v>
      </c>
      <c r="M25" s="7">
        <f>Data!M$51</f>
        <v>25</v>
      </c>
      <c r="N25" s="7">
        <f t="shared" si="0"/>
        <v>1</v>
      </c>
      <c r="O25" s="7">
        <f t="shared" ref="O25:O26" si="3">M25*N25</f>
        <v>25</v>
      </c>
      <c r="P25" s="27"/>
    </row>
    <row r="26" spans="4:16" x14ac:dyDescent="0.25">
      <c r="D26" s="18"/>
      <c r="E26" s="4" t="s">
        <v>60</v>
      </c>
      <c r="F26" s="5">
        <f>Data!$F$50</f>
        <v>33</v>
      </c>
      <c r="G26" s="8">
        <v>0</v>
      </c>
      <c r="H26" s="5">
        <f t="shared" si="2"/>
        <v>0</v>
      </c>
      <c r="I26" s="19"/>
      <c r="K26" s="26"/>
      <c r="L26" s="6" t="s">
        <v>60</v>
      </c>
      <c r="M26" s="7">
        <f>Data!N$51</f>
        <v>25</v>
      </c>
      <c r="N26" s="7">
        <f t="shared" si="0"/>
        <v>0</v>
      </c>
      <c r="O26" s="7">
        <f t="shared" si="3"/>
        <v>0</v>
      </c>
      <c r="P26" s="27"/>
    </row>
    <row r="27" spans="4:16" x14ac:dyDescent="0.25">
      <c r="D27" s="18"/>
      <c r="E27" s="4" t="s">
        <v>61</v>
      </c>
      <c r="F27" s="5">
        <f>Data!$F$50</f>
        <v>33</v>
      </c>
      <c r="G27" s="8">
        <v>0</v>
      </c>
      <c r="H27" s="5">
        <f t="shared" si="2"/>
        <v>0</v>
      </c>
      <c r="I27" s="19"/>
      <c r="K27" s="26"/>
      <c r="L27" s="6" t="s">
        <v>61</v>
      </c>
      <c r="M27" s="7">
        <f>Data!O$51</f>
        <v>25</v>
      </c>
      <c r="N27" s="7">
        <f t="shared" si="0"/>
        <v>0</v>
      </c>
      <c r="O27" s="7">
        <f t="shared" ref="O27" si="4">M27*N27</f>
        <v>0</v>
      </c>
      <c r="P27" s="27"/>
    </row>
    <row r="28" spans="4:16" x14ac:dyDescent="0.25">
      <c r="D28" s="18"/>
      <c r="E28" s="4" t="s">
        <v>13</v>
      </c>
      <c r="F28" s="5">
        <f>Data!$F$50</f>
        <v>33</v>
      </c>
      <c r="G28" s="8">
        <v>0</v>
      </c>
      <c r="H28" s="5">
        <f t="shared" si="2"/>
        <v>0</v>
      </c>
      <c r="I28" s="19"/>
      <c r="K28" s="26"/>
      <c r="L28" s="6" t="s">
        <v>13</v>
      </c>
      <c r="M28" s="7">
        <f>Data!P$51</f>
        <v>30</v>
      </c>
      <c r="N28" s="7">
        <f t="shared" si="0"/>
        <v>0</v>
      </c>
      <c r="O28" s="7">
        <f t="shared" si="1"/>
        <v>0</v>
      </c>
      <c r="P28" s="27"/>
    </row>
    <row r="29" spans="4:16" x14ac:dyDescent="0.25">
      <c r="D29" s="18"/>
      <c r="E29" s="4" t="s">
        <v>14</v>
      </c>
      <c r="F29" s="5">
        <f>Data!$F$50</f>
        <v>33</v>
      </c>
      <c r="G29" s="8">
        <v>0</v>
      </c>
      <c r="H29" s="5">
        <f t="shared" si="2"/>
        <v>0</v>
      </c>
      <c r="I29" s="19"/>
      <c r="K29" s="26"/>
      <c r="L29" s="6" t="s">
        <v>14</v>
      </c>
      <c r="M29" s="7">
        <f>Data!Q$51</f>
        <v>25</v>
      </c>
      <c r="N29" s="7">
        <f t="shared" si="0"/>
        <v>0</v>
      </c>
      <c r="O29" s="7">
        <f t="shared" ref="O29" si="5">M29*N29</f>
        <v>0</v>
      </c>
      <c r="P29" s="27"/>
    </row>
    <row r="30" spans="4:16" x14ac:dyDescent="0.25">
      <c r="D30" s="18"/>
      <c r="E30" s="4" t="s">
        <v>15</v>
      </c>
      <c r="F30" s="5">
        <f>Data!$F$50</f>
        <v>33</v>
      </c>
      <c r="G30" s="8">
        <v>1</v>
      </c>
      <c r="H30" s="5">
        <f t="shared" si="2"/>
        <v>33</v>
      </c>
      <c r="I30" s="19"/>
      <c r="K30" s="26"/>
      <c r="L30" s="6" t="s">
        <v>15</v>
      </c>
      <c r="M30" s="7">
        <f>Data!R$51</f>
        <v>30</v>
      </c>
      <c r="N30" s="7">
        <f t="shared" si="0"/>
        <v>1</v>
      </c>
      <c r="O30" s="7">
        <f t="shared" si="1"/>
        <v>30</v>
      </c>
      <c r="P30" s="27"/>
    </row>
    <row r="31" spans="4:16" x14ac:dyDescent="0.25">
      <c r="D31" s="18"/>
      <c r="E31" s="4" t="s">
        <v>16</v>
      </c>
      <c r="F31" s="5">
        <f>Data!$F$50</f>
        <v>33</v>
      </c>
      <c r="G31" s="8">
        <v>0</v>
      </c>
      <c r="H31" s="5">
        <f t="shared" si="2"/>
        <v>0</v>
      </c>
      <c r="I31" s="19"/>
      <c r="K31" s="26"/>
      <c r="L31" s="6" t="s">
        <v>16</v>
      </c>
      <c r="M31" s="7">
        <f>Data!S$51</f>
        <v>25</v>
      </c>
      <c r="N31" s="7">
        <f t="shared" si="0"/>
        <v>0</v>
      </c>
      <c r="O31" s="7">
        <f t="shared" si="1"/>
        <v>0</v>
      </c>
      <c r="P31" s="27"/>
    </row>
    <row r="32" spans="4:16" x14ac:dyDescent="0.25">
      <c r="D32" s="18"/>
      <c r="E32" s="4" t="s">
        <v>17</v>
      </c>
      <c r="F32" s="5">
        <f>Data!$F$50</f>
        <v>33</v>
      </c>
      <c r="G32" s="8">
        <v>0</v>
      </c>
      <c r="H32" s="5">
        <f t="shared" si="2"/>
        <v>0</v>
      </c>
      <c r="I32" s="19"/>
      <c r="K32" s="26"/>
      <c r="L32" s="6" t="s">
        <v>17</v>
      </c>
      <c r="M32" s="7">
        <f>Data!T$51</f>
        <v>30</v>
      </c>
      <c r="N32" s="7">
        <f t="shared" si="0"/>
        <v>0</v>
      </c>
      <c r="O32" s="7">
        <f t="shared" si="1"/>
        <v>0</v>
      </c>
      <c r="P32" s="27"/>
    </row>
    <row r="33" spans="4:16" x14ac:dyDescent="0.25">
      <c r="D33" s="18"/>
      <c r="E33" s="4" t="s">
        <v>18</v>
      </c>
      <c r="F33" s="5">
        <f>Data!$F$50</f>
        <v>33</v>
      </c>
      <c r="G33" s="8">
        <v>0</v>
      </c>
      <c r="H33" s="5">
        <f t="shared" si="2"/>
        <v>0</v>
      </c>
      <c r="I33" s="19"/>
      <c r="K33" s="26"/>
      <c r="L33" s="6" t="s">
        <v>18</v>
      </c>
      <c r="M33" s="7">
        <f>Data!U$51</f>
        <v>25</v>
      </c>
      <c r="N33" s="7">
        <f t="shared" si="0"/>
        <v>0</v>
      </c>
      <c r="O33" s="7">
        <f t="shared" ref="O33" si="6">M33*N33</f>
        <v>0</v>
      </c>
      <c r="P33" s="27"/>
    </row>
    <row r="34" spans="4:16" x14ac:dyDescent="0.25">
      <c r="D34" s="18"/>
      <c r="E34" s="4" t="s">
        <v>19</v>
      </c>
      <c r="F34" s="5">
        <f>Data!$F$50</f>
        <v>33</v>
      </c>
      <c r="G34" s="8">
        <v>0</v>
      </c>
      <c r="H34" s="5">
        <f t="shared" si="2"/>
        <v>0</v>
      </c>
      <c r="I34" s="19"/>
      <c r="K34" s="26"/>
      <c r="L34" s="6" t="s">
        <v>19</v>
      </c>
      <c r="M34" s="7">
        <f>Data!V$51</f>
        <v>32</v>
      </c>
      <c r="N34" s="7">
        <f t="shared" si="0"/>
        <v>0</v>
      </c>
      <c r="O34" s="7">
        <f t="shared" si="1"/>
        <v>0</v>
      </c>
      <c r="P34" s="27"/>
    </row>
    <row r="35" spans="4:16" x14ac:dyDescent="0.25">
      <c r="D35" s="18"/>
      <c r="E35" s="4" t="s">
        <v>21</v>
      </c>
      <c r="F35" s="5">
        <f>Data!$F$50</f>
        <v>33</v>
      </c>
      <c r="G35" s="8">
        <v>0</v>
      </c>
      <c r="H35" s="5">
        <f t="shared" si="2"/>
        <v>0</v>
      </c>
      <c r="I35" s="19"/>
      <c r="K35" s="26"/>
      <c r="L35" s="6" t="s">
        <v>21</v>
      </c>
      <c r="M35" s="7">
        <f>Data!W$51</f>
        <v>25</v>
      </c>
      <c r="N35" s="7">
        <f t="shared" si="0"/>
        <v>0</v>
      </c>
      <c r="O35" s="7">
        <f t="shared" ref="O35" si="7">M35*N35</f>
        <v>0</v>
      </c>
      <c r="P35" s="27"/>
    </row>
    <row r="36" spans="4:16" x14ac:dyDescent="0.25">
      <c r="D36" s="18"/>
      <c r="E36" s="4" t="s">
        <v>20</v>
      </c>
      <c r="F36" s="5">
        <f>Data!$F$50</f>
        <v>33</v>
      </c>
      <c r="G36" s="8">
        <v>1</v>
      </c>
      <c r="H36" s="5">
        <f t="shared" si="2"/>
        <v>33</v>
      </c>
      <c r="I36" s="19"/>
      <c r="K36" s="26"/>
      <c r="L36" s="6" t="s">
        <v>20</v>
      </c>
      <c r="M36" s="7">
        <f>Data!V$51</f>
        <v>32</v>
      </c>
      <c r="N36" s="7">
        <f t="shared" si="0"/>
        <v>1</v>
      </c>
      <c r="O36" s="7">
        <f t="shared" si="1"/>
        <v>32</v>
      </c>
      <c r="P36" s="27"/>
    </row>
    <row r="37" spans="4:16" x14ac:dyDescent="0.25">
      <c r="D37" s="18"/>
      <c r="E37" s="4" t="s">
        <v>22</v>
      </c>
      <c r="F37" s="5">
        <f>Data!$F$50</f>
        <v>33</v>
      </c>
      <c r="G37" s="8">
        <v>0</v>
      </c>
      <c r="H37" s="5">
        <f t="shared" si="2"/>
        <v>0</v>
      </c>
      <c r="I37" s="19"/>
      <c r="K37" s="26"/>
      <c r="L37" s="6" t="s">
        <v>22</v>
      </c>
      <c r="M37" s="7">
        <f>Data!W$51</f>
        <v>25</v>
      </c>
      <c r="N37" s="7">
        <f t="shared" si="0"/>
        <v>0</v>
      </c>
      <c r="O37" s="7">
        <f t="shared" ref="O37" si="8">M37*N37</f>
        <v>0</v>
      </c>
      <c r="P37" s="27"/>
    </row>
    <row r="38" spans="4:16" x14ac:dyDescent="0.25">
      <c r="D38" s="18"/>
      <c r="E38" s="4" t="s">
        <v>23</v>
      </c>
      <c r="F38" s="5">
        <f>Data!$G$50</f>
        <v>52</v>
      </c>
      <c r="G38" s="8">
        <v>1</v>
      </c>
      <c r="H38" s="5">
        <f t="shared" si="2"/>
        <v>52</v>
      </c>
      <c r="I38" s="19"/>
      <c r="K38" s="26"/>
      <c r="L38" s="6" t="s">
        <v>23</v>
      </c>
      <c r="M38" s="7">
        <f>Data!X$51</f>
        <v>44</v>
      </c>
      <c r="N38" s="7">
        <f t="shared" si="0"/>
        <v>1</v>
      </c>
      <c r="O38" s="7">
        <f t="shared" si="1"/>
        <v>44</v>
      </c>
      <c r="P38" s="27"/>
    </row>
    <row r="39" spans="4:16" ht="15.75" thickBot="1" x14ac:dyDescent="0.3">
      <c r="D39" s="18"/>
      <c r="E39" s="32"/>
      <c r="F39" s="33"/>
      <c r="G39" s="33"/>
      <c r="H39" s="33"/>
      <c r="I39" s="19"/>
      <c r="K39" s="26"/>
      <c r="L39" s="29"/>
      <c r="M39" s="30"/>
      <c r="N39" s="30"/>
      <c r="O39" s="30"/>
      <c r="P39" s="27"/>
    </row>
    <row r="40" spans="4:16" ht="15.75" x14ac:dyDescent="0.25">
      <c r="D40" s="18"/>
      <c r="E40" s="69" t="s">
        <v>6</v>
      </c>
      <c r="F40" s="73"/>
      <c r="G40" s="73">
        <f>SUM(G20:G39)</f>
        <v>5</v>
      </c>
      <c r="H40" s="73">
        <f>SUM(H20:H39)</f>
        <v>206</v>
      </c>
      <c r="I40" s="19"/>
      <c r="K40" s="26"/>
      <c r="L40" s="74" t="s">
        <v>6</v>
      </c>
      <c r="M40" s="75"/>
      <c r="N40" s="75">
        <f>SUM(N20:N39)</f>
        <v>5</v>
      </c>
      <c r="O40" s="75">
        <f>SUM(O20:O39)</f>
        <v>191</v>
      </c>
      <c r="P40" s="27"/>
    </row>
    <row r="41" spans="4:16" ht="15.75" x14ac:dyDescent="0.25">
      <c r="D41" s="18"/>
      <c r="E41" s="69" t="s">
        <v>63</v>
      </c>
      <c r="F41" s="73"/>
      <c r="G41" s="73"/>
      <c r="H41" s="73">
        <f>CEILING(H40/255,1)</f>
        <v>1</v>
      </c>
      <c r="I41" s="19"/>
      <c r="K41" s="26"/>
      <c r="L41" s="74" t="s">
        <v>64</v>
      </c>
      <c r="M41" s="75"/>
      <c r="N41" s="75"/>
      <c r="O41" s="75">
        <f>CEILING(O40/188,1)</f>
        <v>2</v>
      </c>
      <c r="P41" s="27"/>
    </row>
    <row r="42" spans="4:16" ht="15.75" x14ac:dyDescent="0.25">
      <c r="D42" s="18"/>
      <c r="E42" s="69" t="s">
        <v>69</v>
      </c>
      <c r="F42" s="73"/>
      <c r="G42" s="73"/>
      <c r="H42" s="73" t="str">
        <f>IF(H40/2000&gt;1,"Yes","No")</f>
        <v>No</v>
      </c>
      <c r="I42" s="19"/>
      <c r="K42" s="26"/>
      <c r="L42" s="11"/>
      <c r="M42" s="1"/>
      <c r="N42" s="1"/>
      <c r="O42" s="1"/>
      <c r="P42" s="27"/>
    </row>
    <row r="43" spans="4:16" ht="15.75" thickBot="1" x14ac:dyDescent="0.3">
      <c r="D43" s="20"/>
      <c r="E43" s="12"/>
      <c r="F43" s="13"/>
      <c r="G43" s="13"/>
      <c r="H43" s="13"/>
      <c r="I43" s="21"/>
      <c r="K43" s="28"/>
      <c r="L43" s="29"/>
      <c r="M43" s="30"/>
      <c r="N43" s="30"/>
      <c r="O43" s="30"/>
      <c r="P43" s="31"/>
    </row>
  </sheetData>
  <sheetProtection algorithmName="SHA-512" hashValue="d5x/Jw1/Ysvcrb/TC479aQol/rB3rE0mpwr0PdSa9mHlCAx0Ac8fiZCsSpVCbyVlXHtG8YKWZ0Tl5yo858hq5g==" saltValue="18AwbdpDDZwnwRknOoOv/Q==" spinCount="100000" sheet="1" objects="1" scenarios="1" selectLockedCells="1"/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FF161-1DE5-4AE1-9475-A2A740020750}">
  <sheetPr>
    <tabColor rgb="FFFF0000"/>
    <pageSetUpPr fitToPage="1"/>
  </sheetPr>
  <dimension ref="D2:Y52"/>
  <sheetViews>
    <sheetView showGridLines="0" showRowColHeaders="0" view="pageBreakPreview" zoomScale="70" zoomScaleNormal="100" zoomScaleSheetLayoutView="70" workbookViewId="0">
      <selection activeCell="AI34" sqref="AI34"/>
    </sheetView>
  </sheetViews>
  <sheetFormatPr defaultColWidth="9.140625" defaultRowHeight="15" x14ac:dyDescent="0.25"/>
  <cols>
    <col min="1" max="4" width="3.5703125" style="34" customWidth="1"/>
    <col min="5" max="5" width="42.7109375" style="35" customWidth="1"/>
    <col min="6" max="6" width="15.28515625" style="36" bestFit="1" customWidth="1"/>
    <col min="7" max="7" width="8.28515625" style="34" bestFit="1" customWidth="1"/>
    <col min="8" max="8" width="3.42578125" style="34" customWidth="1"/>
    <col min="9" max="10" width="3.5703125" style="34" customWidth="1"/>
    <col min="11" max="11" width="42.7109375" style="35" customWidth="1"/>
    <col min="12" max="12" width="6.85546875" style="36" bestFit="1" customWidth="1"/>
    <col min="13" max="13" width="6.85546875" style="34" bestFit="1" customWidth="1"/>
    <col min="14" max="14" width="6.85546875" style="36" bestFit="1" customWidth="1"/>
    <col min="15" max="15" width="6.85546875" style="34" bestFit="1" customWidth="1"/>
    <col min="16" max="16" width="6.85546875" style="36" bestFit="1" customWidth="1"/>
    <col min="17" max="17" width="6.85546875" style="34" bestFit="1" customWidth="1"/>
    <col min="18" max="18" width="6.85546875" style="36" bestFit="1" customWidth="1"/>
    <col min="19" max="19" width="6.85546875" style="34" bestFit="1" customWidth="1"/>
    <col min="20" max="20" width="6.85546875" style="36" bestFit="1" customWidth="1"/>
    <col min="21" max="21" width="6.85546875" style="34" bestFit="1" customWidth="1"/>
    <col min="22" max="22" width="7.140625" style="36" bestFit="1" customWidth="1"/>
    <col min="23" max="23" width="6.7109375" style="34" bestFit="1" customWidth="1"/>
    <col min="24" max="24" width="8.28515625" style="34" customWidth="1"/>
    <col min="25" max="27" width="3.5703125" style="34" customWidth="1"/>
    <col min="28" max="16384" width="9.140625" style="34"/>
  </cols>
  <sheetData>
    <row r="2" spans="4:25" ht="18.75" customHeight="1" x14ac:dyDescent="0.25"/>
    <row r="11" spans="4:25" ht="15" customHeight="1" x14ac:dyDescent="0.25"/>
    <row r="12" spans="4:25" ht="18.75" customHeight="1" x14ac:dyDescent="0.25"/>
    <row r="13" spans="4:25" ht="15" customHeight="1" thickBot="1" x14ac:dyDescent="0.3"/>
    <row r="14" spans="4:25" x14ac:dyDescent="0.25">
      <c r="D14" s="37"/>
      <c r="E14" s="38"/>
      <c r="F14" s="39"/>
      <c r="G14" s="40"/>
      <c r="H14" s="41"/>
      <c r="J14" s="42"/>
      <c r="K14" s="43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45"/>
      <c r="Y14" s="46"/>
    </row>
    <row r="15" spans="4:25" x14ac:dyDescent="0.25">
      <c r="D15" s="47"/>
      <c r="E15" s="53"/>
      <c r="F15" s="48"/>
      <c r="G15" s="48"/>
      <c r="H15" s="49"/>
      <c r="J15" s="50"/>
      <c r="K15" s="54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4:25" x14ac:dyDescent="0.25">
      <c r="D16" s="47"/>
      <c r="E16" s="53"/>
      <c r="F16" s="48"/>
      <c r="G16" s="48"/>
      <c r="H16" s="49"/>
      <c r="J16" s="50"/>
      <c r="K16" s="54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2"/>
    </row>
    <row r="17" spans="4:25" x14ac:dyDescent="0.25">
      <c r="D17" s="47"/>
      <c r="E17" s="53"/>
      <c r="F17" s="48"/>
      <c r="G17" s="48"/>
      <c r="H17" s="49"/>
      <c r="J17" s="50"/>
      <c r="K17" s="54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</row>
    <row r="18" spans="4:25" ht="16.5" thickBot="1" x14ac:dyDescent="0.3">
      <c r="D18" s="47"/>
      <c r="E18" s="80" t="s">
        <v>65</v>
      </c>
      <c r="F18" s="81" t="s">
        <v>62</v>
      </c>
      <c r="G18" s="81" t="s">
        <v>7</v>
      </c>
      <c r="H18" s="49"/>
      <c r="J18" s="50"/>
      <c r="K18" s="82" t="s">
        <v>65</v>
      </c>
      <c r="L18" s="83" t="s">
        <v>50</v>
      </c>
      <c r="M18" s="83" t="s">
        <v>51</v>
      </c>
      <c r="N18" s="83" t="s">
        <v>58</v>
      </c>
      <c r="O18" s="83" t="s">
        <v>59</v>
      </c>
      <c r="P18" s="83" t="s">
        <v>52</v>
      </c>
      <c r="Q18" s="83" t="s">
        <v>53</v>
      </c>
      <c r="R18" s="83" t="s">
        <v>54</v>
      </c>
      <c r="S18" s="83" t="s">
        <v>55</v>
      </c>
      <c r="T18" s="83" t="s">
        <v>56</v>
      </c>
      <c r="U18" s="83" t="s">
        <v>57</v>
      </c>
      <c r="V18" s="83" t="s">
        <v>9</v>
      </c>
      <c r="W18" s="83" t="s">
        <v>8</v>
      </c>
      <c r="X18" s="83" t="s">
        <v>7</v>
      </c>
      <c r="Y18" s="52"/>
    </row>
    <row r="19" spans="4:25" x14ac:dyDescent="0.25">
      <c r="D19" s="47"/>
      <c r="E19" s="53"/>
      <c r="F19" s="48"/>
      <c r="G19" s="48"/>
      <c r="H19" s="49"/>
      <c r="J19" s="50"/>
      <c r="K19" s="54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</row>
    <row r="20" spans="4:25" x14ac:dyDescent="0.25">
      <c r="D20" s="47"/>
      <c r="E20" s="53" t="s">
        <v>70</v>
      </c>
      <c r="F20" s="55">
        <v>2</v>
      </c>
      <c r="G20" s="55">
        <v>2</v>
      </c>
      <c r="H20" s="49"/>
      <c r="J20" s="50"/>
      <c r="K20" s="54" t="s">
        <v>42</v>
      </c>
      <c r="L20" s="51">
        <v>8</v>
      </c>
      <c r="M20" s="51">
        <v>8</v>
      </c>
      <c r="N20" s="51">
        <v>8</v>
      </c>
      <c r="O20" s="51">
        <v>8</v>
      </c>
      <c r="P20" s="51">
        <v>8</v>
      </c>
      <c r="Q20" s="51">
        <v>8</v>
      </c>
      <c r="R20" s="51">
        <v>8</v>
      </c>
      <c r="S20" s="51">
        <v>8</v>
      </c>
      <c r="T20" s="51">
        <v>8</v>
      </c>
      <c r="U20" s="51">
        <v>8</v>
      </c>
      <c r="V20" s="51">
        <v>8</v>
      </c>
      <c r="W20" s="51">
        <v>8</v>
      </c>
      <c r="X20" s="51">
        <v>8</v>
      </c>
      <c r="Y20" s="52"/>
    </row>
    <row r="21" spans="4:25" x14ac:dyDescent="0.25">
      <c r="D21" s="47"/>
      <c r="E21" s="53" t="s">
        <v>71</v>
      </c>
      <c r="F21" s="55">
        <v>2</v>
      </c>
      <c r="G21" s="55">
        <v>2</v>
      </c>
      <c r="H21" s="49"/>
      <c r="J21" s="50"/>
      <c r="K21" s="54" t="s">
        <v>43</v>
      </c>
      <c r="L21" s="51">
        <v>8</v>
      </c>
      <c r="M21" s="51">
        <v>8</v>
      </c>
      <c r="N21" s="51">
        <v>8</v>
      </c>
      <c r="O21" s="51">
        <v>8</v>
      </c>
      <c r="P21" s="51">
        <v>8</v>
      </c>
      <c r="Q21" s="51">
        <v>8</v>
      </c>
      <c r="R21" s="51">
        <v>8</v>
      </c>
      <c r="S21" s="51">
        <v>8</v>
      </c>
      <c r="T21" s="51">
        <v>8</v>
      </c>
      <c r="U21" s="51">
        <v>8</v>
      </c>
      <c r="V21" s="51">
        <v>8</v>
      </c>
      <c r="W21" s="51">
        <v>8</v>
      </c>
      <c r="X21" s="51">
        <v>8</v>
      </c>
      <c r="Y21" s="52"/>
    </row>
    <row r="22" spans="4:25" x14ac:dyDescent="0.25">
      <c r="D22" s="47"/>
      <c r="E22" s="53"/>
      <c r="F22" s="55"/>
      <c r="G22" s="55"/>
      <c r="H22" s="49"/>
      <c r="J22" s="50"/>
      <c r="K22" s="54" t="s">
        <v>44</v>
      </c>
      <c r="L22" s="51">
        <v>32</v>
      </c>
      <c r="M22" s="51">
        <v>32</v>
      </c>
      <c r="N22" s="51">
        <v>32</v>
      </c>
      <c r="O22" s="51">
        <v>32</v>
      </c>
      <c r="P22" s="51">
        <v>32</v>
      </c>
      <c r="Q22" s="51">
        <v>32</v>
      </c>
      <c r="R22" s="51">
        <v>32</v>
      </c>
      <c r="S22" s="51">
        <v>32</v>
      </c>
      <c r="T22" s="51">
        <v>32</v>
      </c>
      <c r="U22" s="51">
        <v>32</v>
      </c>
      <c r="V22" s="51">
        <v>32</v>
      </c>
      <c r="W22" s="51">
        <v>32</v>
      </c>
      <c r="X22" s="51">
        <v>32</v>
      </c>
      <c r="Y22" s="52"/>
    </row>
    <row r="23" spans="4:25" x14ac:dyDescent="0.25">
      <c r="D23" s="47"/>
      <c r="E23" s="53" t="s">
        <v>24</v>
      </c>
      <c r="F23" s="55">
        <v>4</v>
      </c>
      <c r="G23" s="55">
        <v>4</v>
      </c>
      <c r="H23" s="49"/>
      <c r="J23" s="50"/>
      <c r="K23" s="54" t="s">
        <v>24</v>
      </c>
      <c r="L23" s="56">
        <v>32</v>
      </c>
      <c r="M23" s="56">
        <v>32</v>
      </c>
      <c r="N23" s="56">
        <v>32</v>
      </c>
      <c r="O23" s="56">
        <v>32</v>
      </c>
      <c r="P23" s="56">
        <v>32</v>
      </c>
      <c r="Q23" s="56">
        <v>32</v>
      </c>
      <c r="R23" s="56">
        <v>32</v>
      </c>
      <c r="S23" s="56">
        <v>32</v>
      </c>
      <c r="T23" s="56">
        <v>32</v>
      </c>
      <c r="U23" s="56">
        <v>32</v>
      </c>
      <c r="V23" s="56">
        <v>32</v>
      </c>
      <c r="W23" s="56">
        <v>32</v>
      </c>
      <c r="X23" s="56">
        <v>32</v>
      </c>
      <c r="Y23" s="52"/>
    </row>
    <row r="24" spans="4:25" x14ac:dyDescent="0.25">
      <c r="D24" s="47"/>
      <c r="E24" s="53" t="s">
        <v>25</v>
      </c>
      <c r="F24" s="55">
        <v>1</v>
      </c>
      <c r="G24" s="55">
        <v>1</v>
      </c>
      <c r="H24" s="49"/>
      <c r="J24" s="50"/>
      <c r="K24" s="54" t="s">
        <v>25</v>
      </c>
      <c r="L24" s="56">
        <v>1</v>
      </c>
      <c r="M24" s="56">
        <v>1</v>
      </c>
      <c r="N24" s="56">
        <v>1</v>
      </c>
      <c r="O24" s="56">
        <v>1</v>
      </c>
      <c r="P24" s="56">
        <v>1</v>
      </c>
      <c r="Q24" s="56">
        <v>1</v>
      </c>
      <c r="R24" s="56">
        <v>1</v>
      </c>
      <c r="S24" s="56">
        <v>1</v>
      </c>
      <c r="T24" s="56">
        <v>1</v>
      </c>
      <c r="U24" s="56">
        <v>1</v>
      </c>
      <c r="V24" s="56">
        <v>1</v>
      </c>
      <c r="W24" s="56">
        <v>1</v>
      </c>
      <c r="X24" s="56">
        <v>1</v>
      </c>
      <c r="Y24" s="52"/>
    </row>
    <row r="25" spans="4:25" x14ac:dyDescent="0.25">
      <c r="D25" s="47"/>
      <c r="E25" s="53"/>
      <c r="F25" s="55"/>
      <c r="G25" s="55"/>
      <c r="H25" s="49"/>
      <c r="J25" s="50"/>
      <c r="K25" s="54" t="s">
        <v>45</v>
      </c>
      <c r="L25" s="56">
        <v>7</v>
      </c>
      <c r="M25" s="56">
        <v>7</v>
      </c>
      <c r="N25" s="56">
        <v>7</v>
      </c>
      <c r="O25" s="56">
        <v>7</v>
      </c>
      <c r="P25" s="56">
        <v>7</v>
      </c>
      <c r="Q25" s="56">
        <v>7</v>
      </c>
      <c r="R25" s="56">
        <v>7</v>
      </c>
      <c r="S25" s="56">
        <v>7</v>
      </c>
      <c r="T25" s="56">
        <v>7</v>
      </c>
      <c r="U25" s="56">
        <v>7</v>
      </c>
      <c r="V25" s="56">
        <v>7</v>
      </c>
      <c r="W25" s="56">
        <v>7</v>
      </c>
      <c r="X25" s="56">
        <v>7</v>
      </c>
      <c r="Y25" s="52"/>
    </row>
    <row r="26" spans="4:25" x14ac:dyDescent="0.25">
      <c r="D26" s="47"/>
      <c r="E26" s="53" t="s">
        <v>26</v>
      </c>
      <c r="F26" s="55">
        <v>2</v>
      </c>
      <c r="G26" s="55">
        <v>2</v>
      </c>
      <c r="H26" s="49"/>
      <c r="J26" s="50"/>
      <c r="K26" s="54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2"/>
    </row>
    <row r="27" spans="4:25" x14ac:dyDescent="0.25">
      <c r="D27" s="47"/>
      <c r="E27" s="53"/>
      <c r="F27" s="55"/>
      <c r="G27" s="55"/>
      <c r="H27" s="49"/>
      <c r="J27" s="50"/>
      <c r="K27" s="54" t="s">
        <v>46</v>
      </c>
      <c r="L27" s="56">
        <v>1</v>
      </c>
      <c r="M27" s="56">
        <v>1</v>
      </c>
      <c r="N27" s="56">
        <v>1</v>
      </c>
      <c r="O27" s="56">
        <v>1</v>
      </c>
      <c r="P27" s="56">
        <v>1</v>
      </c>
      <c r="Q27" s="56">
        <v>1</v>
      </c>
      <c r="R27" s="56">
        <v>1</v>
      </c>
      <c r="S27" s="56">
        <v>1</v>
      </c>
      <c r="T27" s="56">
        <v>1</v>
      </c>
      <c r="U27" s="56">
        <v>1</v>
      </c>
      <c r="V27" s="56">
        <v>1</v>
      </c>
      <c r="W27" s="56">
        <v>1</v>
      </c>
      <c r="X27" s="56">
        <v>1</v>
      </c>
      <c r="Y27" s="52"/>
    </row>
    <row r="28" spans="4:25" x14ac:dyDescent="0.25">
      <c r="D28" s="47"/>
      <c r="E28" s="53" t="s">
        <v>27</v>
      </c>
      <c r="F28" s="55">
        <v>1</v>
      </c>
      <c r="G28" s="55">
        <v>1</v>
      </c>
      <c r="H28" s="49"/>
      <c r="J28" s="50"/>
      <c r="K28" s="54" t="s">
        <v>47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2"/>
    </row>
    <row r="29" spans="4:25" x14ac:dyDescent="0.25">
      <c r="D29" s="47"/>
      <c r="E29" s="53" t="s">
        <v>28</v>
      </c>
      <c r="F29" s="55">
        <v>1</v>
      </c>
      <c r="G29" s="55">
        <v>1</v>
      </c>
      <c r="H29" s="49"/>
      <c r="J29" s="50"/>
      <c r="K29" s="54" t="s">
        <v>34</v>
      </c>
      <c r="L29" s="56">
        <v>1</v>
      </c>
      <c r="M29" s="56">
        <v>1</v>
      </c>
      <c r="N29" s="56">
        <v>1</v>
      </c>
      <c r="O29" s="56">
        <v>1</v>
      </c>
      <c r="P29" s="56">
        <v>1</v>
      </c>
      <c r="Q29" s="56">
        <v>1</v>
      </c>
      <c r="R29" s="56">
        <v>1</v>
      </c>
      <c r="S29" s="56">
        <v>1</v>
      </c>
      <c r="T29" s="56">
        <v>1</v>
      </c>
      <c r="U29" s="56">
        <v>1</v>
      </c>
      <c r="V29" s="56">
        <v>1</v>
      </c>
      <c r="W29" s="56">
        <v>1</v>
      </c>
      <c r="X29" s="56">
        <v>1</v>
      </c>
      <c r="Y29" s="52"/>
    </row>
    <row r="30" spans="4:25" x14ac:dyDescent="0.25">
      <c r="D30" s="47"/>
      <c r="E30" s="53" t="s">
        <v>29</v>
      </c>
      <c r="F30" s="55">
        <f>ABS(Calculation!$F$16)</f>
        <v>8</v>
      </c>
      <c r="G30" s="55">
        <f>ABS(Calculation!$F$17)</f>
        <v>27</v>
      </c>
      <c r="H30" s="49"/>
      <c r="J30" s="50"/>
      <c r="K30" s="54" t="s">
        <v>35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2"/>
    </row>
    <row r="31" spans="4:25" x14ac:dyDescent="0.25">
      <c r="D31" s="47"/>
      <c r="E31" s="53"/>
      <c r="F31" s="55"/>
      <c r="G31" s="55"/>
      <c r="H31" s="49"/>
      <c r="J31" s="50"/>
      <c r="K31" s="54" t="s">
        <v>36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2"/>
    </row>
    <row r="32" spans="4:25" x14ac:dyDescent="0.25">
      <c r="D32" s="47"/>
      <c r="E32" s="53" t="s">
        <v>30</v>
      </c>
      <c r="F32" s="55">
        <v>1</v>
      </c>
      <c r="G32" s="55">
        <v>1</v>
      </c>
      <c r="H32" s="49"/>
      <c r="J32" s="50"/>
      <c r="K32" s="54" t="s">
        <v>37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2"/>
    </row>
    <row r="33" spans="4:25" x14ac:dyDescent="0.25">
      <c r="D33" s="47"/>
      <c r="E33" s="53"/>
      <c r="F33" s="55"/>
      <c r="G33" s="55"/>
      <c r="H33" s="49"/>
      <c r="J33" s="50"/>
      <c r="K33" s="54" t="s">
        <v>38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2"/>
    </row>
    <row r="34" spans="4:25" x14ac:dyDescent="0.25">
      <c r="D34" s="47"/>
      <c r="E34" s="53" t="s">
        <v>31</v>
      </c>
      <c r="F34" s="55">
        <v>1</v>
      </c>
      <c r="G34" s="55">
        <v>1</v>
      </c>
      <c r="H34" s="49"/>
      <c r="J34" s="50"/>
      <c r="K34" s="54" t="s">
        <v>45</v>
      </c>
      <c r="L34" s="56">
        <v>5</v>
      </c>
      <c r="M34" s="56">
        <v>5</v>
      </c>
      <c r="N34" s="56">
        <v>5</v>
      </c>
      <c r="O34" s="56">
        <v>5</v>
      </c>
      <c r="P34" s="56">
        <v>5</v>
      </c>
      <c r="Q34" s="56">
        <v>5</v>
      </c>
      <c r="R34" s="56">
        <v>5</v>
      </c>
      <c r="S34" s="56">
        <v>5</v>
      </c>
      <c r="T34" s="56">
        <v>5</v>
      </c>
      <c r="U34" s="56">
        <v>5</v>
      </c>
      <c r="V34" s="56">
        <v>5</v>
      </c>
      <c r="W34" s="56">
        <v>5</v>
      </c>
      <c r="X34" s="56">
        <v>5</v>
      </c>
      <c r="Y34" s="52"/>
    </row>
    <row r="35" spans="4:25" x14ac:dyDescent="0.25">
      <c r="D35" s="47"/>
      <c r="E35" s="53" t="s">
        <v>32</v>
      </c>
      <c r="F35" s="55">
        <v>1</v>
      </c>
      <c r="G35" s="55">
        <v>1</v>
      </c>
      <c r="H35" s="49"/>
      <c r="J35" s="50"/>
      <c r="K35" s="54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2"/>
    </row>
    <row r="36" spans="4:25" x14ac:dyDescent="0.25">
      <c r="D36" s="47"/>
      <c r="E36" s="53"/>
      <c r="F36" s="55"/>
      <c r="G36" s="55"/>
      <c r="H36" s="49"/>
      <c r="J36" s="50"/>
      <c r="K36" s="54" t="s">
        <v>48</v>
      </c>
      <c r="L36" s="56">
        <v>40</v>
      </c>
      <c r="M36" s="56">
        <v>0</v>
      </c>
      <c r="N36" s="56">
        <v>0</v>
      </c>
      <c r="O36" s="56">
        <v>0</v>
      </c>
      <c r="P36" s="56">
        <v>40</v>
      </c>
      <c r="Q36" s="56">
        <v>0</v>
      </c>
      <c r="R36" s="56">
        <v>40</v>
      </c>
      <c r="S36" s="56">
        <v>0</v>
      </c>
      <c r="T36" s="56">
        <v>40</v>
      </c>
      <c r="U36" s="56">
        <v>0</v>
      </c>
      <c r="V36" s="56">
        <v>40</v>
      </c>
      <c r="W36" s="56">
        <v>0</v>
      </c>
      <c r="X36" s="56">
        <v>0</v>
      </c>
      <c r="Y36" s="52"/>
    </row>
    <row r="37" spans="4:25" x14ac:dyDescent="0.25">
      <c r="D37" s="47"/>
      <c r="E37" s="53" t="s">
        <v>33</v>
      </c>
      <c r="F37" s="55">
        <v>1</v>
      </c>
      <c r="G37" s="55">
        <v>1</v>
      </c>
      <c r="H37" s="49"/>
      <c r="J37" s="50"/>
      <c r="K37" s="54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2"/>
    </row>
    <row r="38" spans="4:25" x14ac:dyDescent="0.25">
      <c r="D38" s="47"/>
      <c r="E38" s="53"/>
      <c r="F38" s="55"/>
      <c r="G38" s="55"/>
      <c r="H38" s="49"/>
      <c r="J38" s="50"/>
      <c r="K38" s="54" t="s">
        <v>27</v>
      </c>
      <c r="L38" s="56">
        <v>8</v>
      </c>
      <c r="M38" s="56">
        <v>8</v>
      </c>
      <c r="N38" s="56">
        <v>8</v>
      </c>
      <c r="O38" s="56">
        <v>8</v>
      </c>
      <c r="P38" s="56">
        <v>8</v>
      </c>
      <c r="Q38" s="56">
        <v>8</v>
      </c>
      <c r="R38" s="56">
        <v>8</v>
      </c>
      <c r="S38" s="56">
        <v>8</v>
      </c>
      <c r="T38" s="56">
        <v>8</v>
      </c>
      <c r="U38" s="56">
        <v>8</v>
      </c>
      <c r="V38" s="56">
        <v>8</v>
      </c>
      <c r="W38" s="56">
        <v>8</v>
      </c>
      <c r="X38" s="56">
        <v>8</v>
      </c>
      <c r="Y38" s="52"/>
    </row>
    <row r="39" spans="4:25" x14ac:dyDescent="0.25">
      <c r="D39" s="47"/>
      <c r="E39" s="53" t="s">
        <v>34</v>
      </c>
      <c r="F39" s="55">
        <v>1</v>
      </c>
      <c r="G39" s="55">
        <v>1</v>
      </c>
      <c r="H39" s="49"/>
      <c r="J39" s="50"/>
      <c r="K39" s="54" t="s">
        <v>28</v>
      </c>
      <c r="L39" s="56">
        <v>8</v>
      </c>
      <c r="M39" s="56">
        <v>8</v>
      </c>
      <c r="N39" s="56">
        <v>8</v>
      </c>
      <c r="O39" s="56">
        <v>8</v>
      </c>
      <c r="P39" s="56">
        <v>8</v>
      </c>
      <c r="Q39" s="56">
        <v>8</v>
      </c>
      <c r="R39" s="56">
        <v>8</v>
      </c>
      <c r="S39" s="56">
        <v>8</v>
      </c>
      <c r="T39" s="56">
        <v>8</v>
      </c>
      <c r="U39" s="56">
        <v>8</v>
      </c>
      <c r="V39" s="56">
        <v>8</v>
      </c>
      <c r="W39" s="56">
        <v>8</v>
      </c>
      <c r="X39" s="56">
        <v>8</v>
      </c>
      <c r="Y39" s="52"/>
    </row>
    <row r="40" spans="4:25" x14ac:dyDescent="0.25">
      <c r="D40" s="47"/>
      <c r="E40" s="53" t="s">
        <v>35</v>
      </c>
      <c r="F40" s="55">
        <v>1</v>
      </c>
      <c r="G40" s="55">
        <v>1</v>
      </c>
      <c r="H40" s="49"/>
      <c r="J40" s="50"/>
      <c r="K40" s="54" t="s">
        <v>29</v>
      </c>
      <c r="L40" s="56">
        <f>8*ABS((Calculation!$F$16))</f>
        <v>64</v>
      </c>
      <c r="M40" s="56">
        <f>8*ABS((Calculation!$F$16))</f>
        <v>64</v>
      </c>
      <c r="N40" s="56">
        <f>8*ABS((Calculation!$F$16))</f>
        <v>64</v>
      </c>
      <c r="O40" s="56">
        <f>8*ABS((Calculation!$F$16))</f>
        <v>64</v>
      </c>
      <c r="P40" s="56">
        <f>8*ABS((Calculation!$F$16))</f>
        <v>64</v>
      </c>
      <c r="Q40" s="56">
        <f>8*ABS((Calculation!$F$16))</f>
        <v>64</v>
      </c>
      <c r="R40" s="56">
        <f>8*ABS((Calculation!$F$16))</f>
        <v>64</v>
      </c>
      <c r="S40" s="56">
        <f>8*ABS((Calculation!$F$16))</f>
        <v>64</v>
      </c>
      <c r="T40" s="56">
        <f>8*ABS((Calculation!$F$16))</f>
        <v>64</v>
      </c>
      <c r="U40" s="56">
        <f>8*ABS((Calculation!$F$16))</f>
        <v>64</v>
      </c>
      <c r="V40" s="56">
        <f>8*ABS((Calculation!$F$16))</f>
        <v>64</v>
      </c>
      <c r="W40" s="56">
        <f>8*ABS((Calculation!$F$16))</f>
        <v>64</v>
      </c>
      <c r="X40" s="56">
        <f>8*(ABS(Calculation!$F$17))</f>
        <v>216</v>
      </c>
      <c r="Y40" s="52"/>
    </row>
    <row r="41" spans="4:25" x14ac:dyDescent="0.25">
      <c r="D41" s="47"/>
      <c r="E41" s="53" t="s">
        <v>36</v>
      </c>
      <c r="F41" s="55">
        <v>1</v>
      </c>
      <c r="G41" s="55">
        <v>1</v>
      </c>
      <c r="H41" s="49"/>
      <c r="J41" s="50"/>
      <c r="K41" s="54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2"/>
    </row>
    <row r="42" spans="4:25" x14ac:dyDescent="0.25">
      <c r="D42" s="47"/>
      <c r="E42" s="53" t="s">
        <v>37</v>
      </c>
      <c r="F42" s="55">
        <v>1</v>
      </c>
      <c r="G42" s="55">
        <v>1</v>
      </c>
      <c r="H42" s="49"/>
      <c r="J42" s="50"/>
      <c r="K42" s="54" t="s">
        <v>30</v>
      </c>
      <c r="L42" s="56">
        <v>8</v>
      </c>
      <c r="M42" s="56">
        <v>8</v>
      </c>
      <c r="N42" s="56">
        <v>8</v>
      </c>
      <c r="O42" s="56">
        <v>8</v>
      </c>
      <c r="P42" s="56">
        <v>8</v>
      </c>
      <c r="Q42" s="56">
        <v>8</v>
      </c>
      <c r="R42" s="56">
        <v>8</v>
      </c>
      <c r="S42" s="56">
        <v>8</v>
      </c>
      <c r="T42" s="56">
        <v>8</v>
      </c>
      <c r="U42" s="56">
        <v>8</v>
      </c>
      <c r="V42" s="56">
        <v>8</v>
      </c>
      <c r="W42" s="56">
        <v>8</v>
      </c>
      <c r="X42" s="56">
        <v>8</v>
      </c>
      <c r="Y42" s="52"/>
    </row>
    <row r="43" spans="4:25" x14ac:dyDescent="0.25">
      <c r="D43" s="47"/>
      <c r="E43" s="53" t="s">
        <v>38</v>
      </c>
      <c r="F43" s="55">
        <v>1</v>
      </c>
      <c r="G43" s="55">
        <v>1</v>
      </c>
      <c r="H43" s="49"/>
      <c r="J43" s="50"/>
      <c r="K43" s="54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2"/>
    </row>
    <row r="44" spans="4:25" x14ac:dyDescent="0.25">
      <c r="D44" s="47"/>
      <c r="E44" s="53"/>
      <c r="F44" s="55"/>
      <c r="G44" s="55"/>
      <c r="H44" s="49"/>
      <c r="J44" s="50"/>
      <c r="K44" s="54" t="s">
        <v>31</v>
      </c>
      <c r="L44" s="56">
        <v>8</v>
      </c>
      <c r="M44" s="56">
        <v>8</v>
      </c>
      <c r="N44" s="56">
        <v>8</v>
      </c>
      <c r="O44" s="56">
        <v>8</v>
      </c>
      <c r="P44" s="56">
        <v>8</v>
      </c>
      <c r="Q44" s="56">
        <v>8</v>
      </c>
      <c r="R44" s="56">
        <v>8</v>
      </c>
      <c r="S44" s="56">
        <v>8</v>
      </c>
      <c r="T44" s="56">
        <v>8</v>
      </c>
      <c r="U44" s="56">
        <v>8</v>
      </c>
      <c r="V44" s="56">
        <v>8</v>
      </c>
      <c r="W44" s="56">
        <v>8</v>
      </c>
      <c r="X44" s="56">
        <v>8</v>
      </c>
      <c r="Y44" s="52"/>
    </row>
    <row r="45" spans="4:25" x14ac:dyDescent="0.25">
      <c r="D45" s="47"/>
      <c r="E45" s="53" t="s">
        <v>39</v>
      </c>
      <c r="F45" s="55">
        <v>1</v>
      </c>
      <c r="G45" s="55">
        <v>1</v>
      </c>
      <c r="H45" s="49"/>
      <c r="J45" s="50"/>
      <c r="K45" s="54" t="s">
        <v>32</v>
      </c>
      <c r="L45" s="56">
        <v>8</v>
      </c>
      <c r="M45" s="56">
        <v>8</v>
      </c>
      <c r="N45" s="56">
        <v>8</v>
      </c>
      <c r="O45" s="56">
        <v>8</v>
      </c>
      <c r="P45" s="56">
        <v>8</v>
      </c>
      <c r="Q45" s="56">
        <v>8</v>
      </c>
      <c r="R45" s="56">
        <v>8</v>
      </c>
      <c r="S45" s="56">
        <v>8</v>
      </c>
      <c r="T45" s="56">
        <v>8</v>
      </c>
      <c r="U45" s="56">
        <v>8</v>
      </c>
      <c r="V45" s="56">
        <v>8</v>
      </c>
      <c r="W45" s="56">
        <v>8</v>
      </c>
      <c r="X45" s="56">
        <v>8</v>
      </c>
      <c r="Y45" s="52"/>
    </row>
    <row r="46" spans="4:25" x14ac:dyDescent="0.25">
      <c r="D46" s="47"/>
      <c r="E46" s="53" t="s">
        <v>40</v>
      </c>
      <c r="F46" s="48">
        <v>1</v>
      </c>
      <c r="G46" s="48">
        <v>1</v>
      </c>
      <c r="H46" s="49"/>
      <c r="J46" s="50"/>
      <c r="K46" s="54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2"/>
    </row>
    <row r="47" spans="4:25" x14ac:dyDescent="0.25">
      <c r="D47" s="47"/>
      <c r="E47" s="53" t="s">
        <v>41</v>
      </c>
      <c r="F47" s="55">
        <v>1</v>
      </c>
      <c r="G47" s="55">
        <v>1</v>
      </c>
      <c r="H47" s="49"/>
      <c r="J47" s="50"/>
      <c r="K47" s="54" t="s">
        <v>40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8</v>
      </c>
      <c r="W47" s="56">
        <v>0</v>
      </c>
      <c r="X47" s="56">
        <v>0</v>
      </c>
      <c r="Y47" s="52"/>
    </row>
    <row r="48" spans="4:25" x14ac:dyDescent="0.25">
      <c r="D48" s="47"/>
      <c r="E48" s="53"/>
      <c r="F48" s="55"/>
      <c r="G48" s="55"/>
      <c r="H48" s="49"/>
      <c r="J48" s="50"/>
      <c r="K48" s="54" t="s">
        <v>41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8</v>
      </c>
      <c r="W48" s="56">
        <v>0</v>
      </c>
      <c r="X48" s="56">
        <v>0</v>
      </c>
      <c r="Y48" s="52"/>
    </row>
    <row r="49" spans="4:25" ht="15.75" thickBot="1" x14ac:dyDescent="0.3">
      <c r="D49" s="47"/>
      <c r="E49" s="57"/>
      <c r="F49" s="58"/>
      <c r="G49" s="58"/>
      <c r="H49" s="49"/>
      <c r="J49" s="50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52"/>
    </row>
    <row r="50" spans="4:25" ht="15.75" x14ac:dyDescent="0.25">
      <c r="D50" s="47"/>
      <c r="E50" s="84" t="s">
        <v>2</v>
      </c>
      <c r="F50" s="85">
        <f>SUM(F19:F49)</f>
        <v>33</v>
      </c>
      <c r="G50" s="85">
        <f t="shared" ref="G50" si="0">SUM(G19:G49)</f>
        <v>52</v>
      </c>
      <c r="H50" s="86"/>
      <c r="I50" s="87"/>
      <c r="J50" s="88"/>
      <c r="K50" s="89" t="s">
        <v>49</v>
      </c>
      <c r="L50" s="90">
        <f>SUM(L19:L49)</f>
        <v>240</v>
      </c>
      <c r="M50" s="90">
        <f t="shared" ref="M50:X50" si="1">SUM(M19:M49)</f>
        <v>200</v>
      </c>
      <c r="N50" s="90">
        <f t="shared" si="1"/>
        <v>200</v>
      </c>
      <c r="O50" s="90">
        <f t="shared" si="1"/>
        <v>200</v>
      </c>
      <c r="P50" s="90">
        <f t="shared" si="1"/>
        <v>240</v>
      </c>
      <c r="Q50" s="90">
        <f t="shared" si="1"/>
        <v>200</v>
      </c>
      <c r="R50" s="90">
        <f t="shared" si="1"/>
        <v>240</v>
      </c>
      <c r="S50" s="90">
        <f t="shared" si="1"/>
        <v>200</v>
      </c>
      <c r="T50" s="90">
        <f t="shared" si="1"/>
        <v>240</v>
      </c>
      <c r="U50" s="90">
        <f t="shared" si="1"/>
        <v>200</v>
      </c>
      <c r="V50" s="90">
        <f t="shared" si="1"/>
        <v>256</v>
      </c>
      <c r="W50" s="90">
        <f t="shared" si="1"/>
        <v>200</v>
      </c>
      <c r="X50" s="90">
        <f t="shared" si="1"/>
        <v>352</v>
      </c>
      <c r="Y50" s="52"/>
    </row>
    <row r="51" spans="4:25" ht="15.75" x14ac:dyDescent="0.25">
      <c r="D51" s="47"/>
      <c r="E51" s="84"/>
      <c r="F51" s="85"/>
      <c r="G51" s="85"/>
      <c r="H51" s="86"/>
      <c r="I51" s="87"/>
      <c r="J51" s="88"/>
      <c r="K51" s="89" t="s">
        <v>2</v>
      </c>
      <c r="L51" s="90">
        <f>L50/8</f>
        <v>30</v>
      </c>
      <c r="M51" s="90">
        <f t="shared" ref="M51:X51" si="2">M50/8</f>
        <v>25</v>
      </c>
      <c r="N51" s="90">
        <f t="shared" si="2"/>
        <v>25</v>
      </c>
      <c r="O51" s="90">
        <f t="shared" si="2"/>
        <v>25</v>
      </c>
      <c r="P51" s="90">
        <f t="shared" si="2"/>
        <v>30</v>
      </c>
      <c r="Q51" s="90">
        <f t="shared" si="2"/>
        <v>25</v>
      </c>
      <c r="R51" s="90">
        <f t="shared" si="2"/>
        <v>30</v>
      </c>
      <c r="S51" s="90">
        <f t="shared" si="2"/>
        <v>25</v>
      </c>
      <c r="T51" s="90">
        <f t="shared" si="2"/>
        <v>30</v>
      </c>
      <c r="U51" s="90">
        <f t="shared" si="2"/>
        <v>25</v>
      </c>
      <c r="V51" s="90">
        <f t="shared" si="2"/>
        <v>32</v>
      </c>
      <c r="W51" s="90">
        <f t="shared" si="2"/>
        <v>25</v>
      </c>
      <c r="X51" s="90">
        <f t="shared" si="2"/>
        <v>44</v>
      </c>
      <c r="Y51" s="52"/>
    </row>
    <row r="52" spans="4:25" ht="15.75" thickBot="1" x14ac:dyDescent="0.3">
      <c r="D52" s="61"/>
      <c r="E52" s="57"/>
      <c r="F52" s="62"/>
      <c r="G52" s="63"/>
      <c r="H52" s="64"/>
      <c r="J52" s="65"/>
      <c r="K52" s="59"/>
      <c r="L52" s="66"/>
      <c r="M52" s="67"/>
      <c r="N52" s="66"/>
      <c r="O52" s="67"/>
      <c r="P52" s="66"/>
      <c r="Q52" s="67"/>
      <c r="R52" s="66"/>
      <c r="S52" s="67"/>
      <c r="T52" s="66"/>
      <c r="U52" s="67"/>
      <c r="V52" s="66"/>
      <c r="W52" s="67"/>
      <c r="X52" s="67"/>
      <c r="Y52" s="68"/>
    </row>
  </sheetData>
  <sheetProtection algorithmName="SHA-512" hashValue="wQOBZ4SQnQZXuMc7p5mC0ITprebvCJD/woloCMgDIEOGFdRtohEOTlLkc2zIERudW0z6amyvUvebmVcDjXHOtw==" saltValue="OZ25tfnJ9MTlRdvy9MViVQ==" spinCount="100000" sheet="1" objects="1" scenarios="1" selectLockedCells="1" selectUnlockedCells="1"/>
  <printOptions horizontalCentered="1"/>
  <pageMargins left="0.31496062992125984" right="0.31496062992125984" top="0.43307086614173229" bottom="0.35433070866141736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Calculation</vt:lpstr>
      <vt:lpstr>Data</vt:lpstr>
      <vt:lpstr>Calculation!Afdrukbereik</vt:lpstr>
      <vt:lpstr>Data!Afdrukbereik</vt:lpstr>
    </vt:vector>
  </TitlesOfParts>
  <Manager>Peter Schurman</Manager>
  <Company>Media Perspectives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 Perspectives SCTE-104 and SCTE-35 Message Size Calculator</dc:title>
  <dc:creator>Richard van Everdingen</dc:creator>
  <cp:lastModifiedBy>Richard van Everdingen</cp:lastModifiedBy>
  <cp:lastPrinted>2020-02-12T15:53:49Z</cp:lastPrinted>
  <dcterms:created xsi:type="dcterms:W3CDTF">2016-07-06T08:25:14Z</dcterms:created>
  <dcterms:modified xsi:type="dcterms:W3CDTF">2020-02-18T15:55:38Z</dcterms:modified>
</cp:coreProperties>
</file>